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6aed3002b95c696/1 Dröge IT/15 BusinessCoach/genoAkademie/PM_Templates/"/>
    </mc:Choice>
  </mc:AlternateContent>
  <xr:revisionPtr revIDLastSave="203" documentId="8_{B82EEB31-DDD4-4554-8BCC-59B64124EC2A}" xr6:coauthVersionLast="47" xr6:coauthVersionMax="47" xr10:uidLastSave="{5651E52D-10A8-4AFF-BEB4-86804D375108}"/>
  <bookViews>
    <workbookView xWindow="57480" yWindow="-120" windowWidth="29040" windowHeight="15720" xr2:uid="{63C39805-EC9F-4813-8013-CA427C23E86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  <c r="J4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E16" i="1"/>
  <c r="C4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G4" i="1" l="1"/>
  <c r="C5" i="1"/>
  <c r="I4" i="1" l="1"/>
  <c r="C6" i="1"/>
  <c r="F4" i="1"/>
  <c r="C7" i="1" l="1"/>
  <c r="C8" i="1" l="1"/>
  <c r="C9" i="1" l="1"/>
  <c r="C10" i="1" l="1"/>
  <c r="C11" i="1" l="1"/>
  <c r="C12" i="1" l="1"/>
  <c r="C13" i="1" l="1"/>
  <c r="C14" i="1" l="1"/>
  <c r="C15" i="1" l="1"/>
  <c r="F5" i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I5" i="1" l="1"/>
  <c r="F6" i="1"/>
  <c r="F7" i="1" l="1"/>
  <c r="I6" i="1"/>
  <c r="F8" i="1" l="1"/>
  <c r="I7" i="1"/>
  <c r="F9" i="1" l="1"/>
  <c r="I8" i="1"/>
  <c r="F10" i="1" l="1"/>
  <c r="I9" i="1"/>
  <c r="F11" i="1" l="1"/>
  <c r="I10" i="1"/>
  <c r="F12" i="1" l="1"/>
  <c r="I11" i="1"/>
  <c r="F13" i="1" l="1"/>
  <c r="I12" i="1"/>
  <c r="F14" i="1" l="1"/>
  <c r="I13" i="1"/>
  <c r="F15" i="1" l="1"/>
  <c r="D16" i="1"/>
  <c r="F16" i="1" s="1"/>
  <c r="I14" i="1"/>
  <c r="I15" i="1"/>
</calcChain>
</file>

<file path=xl/sharedStrings.xml><?xml version="1.0" encoding="utf-8"?>
<sst xmlns="http://schemas.openxmlformats.org/spreadsheetml/2006/main" count="28" uniqueCount="28">
  <si>
    <t>Monat</t>
  </si>
  <si>
    <t>Budgetänderung +/– €</t>
  </si>
  <si>
    <t>Soll-Kosten (Monat) €</t>
  </si>
  <si>
    <t>Ist-Kosten (Monat) €</t>
  </si>
  <si>
    <t>Abweichung (Ist–Soll) €</t>
  </si>
  <si>
    <t>Status (Ampel)</t>
  </si>
  <si>
    <t>Kommentar</t>
  </si>
  <si>
    <t>Zusatztestlauf</t>
  </si>
  <si>
    <t>Budgeterhöhung genehmigt</t>
  </si>
  <si>
    <t>Stabiler Verlauf</t>
  </si>
  <si>
    <t>Kürzung wegen Einsparung</t>
  </si>
  <si>
    <t>Nachschulungskosten</t>
  </si>
  <si>
    <t>Im Plan</t>
  </si>
  <si>
    <t>Weniger externe Berater</t>
  </si>
  <si>
    <t>Audits teurer</t>
  </si>
  <si>
    <t>Abschlussphase</t>
  </si>
  <si>
    <t>Projekt abgeschlossen</t>
  </si>
  <si>
    <t>Gesamt</t>
  </si>
  <si>
    <t>Budget €</t>
  </si>
  <si>
    <t>Restbudget Ende des Monats (SOLL)</t>
  </si>
  <si>
    <t>Restbudget Ende des Monats (IST)</t>
  </si>
  <si>
    <t>Projektbudget-Controlling</t>
  </si>
  <si>
    <t>Projektname:</t>
  </si>
  <si>
    <t>Beraterkosten höher, Rechnungen erhalten</t>
  </si>
  <si>
    <t>Startbudget, Projekt gestartet, keine Rechnungen erhalten</t>
  </si>
  <si>
    <t>Projektdauer in Monaten:</t>
  </si>
  <si>
    <t>Projektnr: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</si>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</sst>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vertical="center" wrapText="1"/>
    </xf>
    <xf numFmtId="17" fontId="0" fillId="0" borderId="1" xfId="0" applyNumberFormat="1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3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3" fontId="2" fillId="2" borderId="0" xfId="0" applyNumberFormat="1" applyFont="1" applyFill="1"/>
    <xf numFmtId="3" fontId="2" fillId="2" borderId="0" xfId="0" applyNumberFormat="1" applyFont="1" applyFill="1" applyAlignment="1">
      <alignment vertical="center" wrapText="1"/>
    </xf>
    <xf numFmtId="0" fontId="3" fillId="0" borderId="0" xfId="0" applyFont="1" applyAlignment="1">
      <alignment vertical="top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top"/>
    </xf>
  </cellXfs>
  <cellStyles count="2">
    <cellStyle name="Komma" xfId="1" builtinId="3"/>
    <cellStyle name="Standard" xfId="0" builtinId="0"/>
  </cellStyles>
  <dxfs count="0"/>
  <tableStyles count="1" defaultTableStyle="TableStyleMedium2" defaultPivotStyle="PivotStyleLight16">
    <tableStyle name="Invisible" pivot="0" table="0" count="0" xr9:uid="{82960BA2-C1B2-4C20-8A8C-09314454A8C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Budgetverlauf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Budget!$C$3</c:f>
              <c:strCache>
                <c:ptCount val="1"/>
                <c:pt idx="0">
                  <c:v>Budget €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Budget!$A$4:$A$15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Budget!$C$4:$C$15</c:f>
              <c:numCache>
                <c:formatCode>#,##0</c:formatCode>
                <c:ptCount val="12"/>
                <c:pt idx="0">
                  <c:v>2000000</c:v>
                </c:pt>
                <c:pt idx="1">
                  <c:v>2000000</c:v>
                </c:pt>
                <c:pt idx="2">
                  <c:v>2000000</c:v>
                </c:pt>
                <c:pt idx="3">
                  <c:v>2050000</c:v>
                </c:pt>
                <c:pt idx="4">
                  <c:v>2050000</c:v>
                </c:pt>
                <c:pt idx="5">
                  <c:v>1950000</c:v>
                </c:pt>
                <c:pt idx="6">
                  <c:v>1950000</c:v>
                </c:pt>
                <c:pt idx="7">
                  <c:v>1950000</c:v>
                </c:pt>
                <c:pt idx="8">
                  <c:v>1950000</c:v>
                </c:pt>
                <c:pt idx="9">
                  <c:v>1950000</c:v>
                </c:pt>
                <c:pt idx="10">
                  <c:v>1950000</c:v>
                </c:pt>
                <c:pt idx="11">
                  <c:v>1950000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E9-433A-B42A-A0241AC4BDB4}"/>
            </c:ext>
          </c:extLst>
        </c:ser>
        <c:ser>
          <c:idx val="5"/>
          <c:order val="1"/>
          <c:tx>
            <c:strRef>
              <c:f>Budget!$G$3</c:f>
              <c:strCache>
                <c:ptCount val="1"/>
                <c:pt idx="0">
                  <c:v>Restbudget Ende des Monats (SOLL)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Budget!$A$4:$A$15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Budget!$G$4:$G$15</c:f>
              <c:numCache>
                <c:formatCode>#,##0</c:formatCode>
                <c:ptCount val="12"/>
                <c:pt idx="0">
                  <c:v>1837500</c:v>
                </c:pt>
                <c:pt idx="1">
                  <c:v>1675000</c:v>
                </c:pt>
                <c:pt idx="2">
                  <c:v>1512500</c:v>
                </c:pt>
                <c:pt idx="3">
                  <c:v>1350000</c:v>
                </c:pt>
                <c:pt idx="4">
                  <c:v>1187500</c:v>
                </c:pt>
                <c:pt idx="5">
                  <c:v>1025000</c:v>
                </c:pt>
                <c:pt idx="6">
                  <c:v>862500</c:v>
                </c:pt>
                <c:pt idx="7">
                  <c:v>700000</c:v>
                </c:pt>
                <c:pt idx="8">
                  <c:v>537500</c:v>
                </c:pt>
                <c:pt idx="9">
                  <c:v>375000</c:v>
                </c:pt>
                <c:pt idx="10">
                  <c:v>212500</c:v>
                </c:pt>
                <c:pt idx="11">
                  <c:v>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E9-433A-B42A-A0241AC4BDB4}"/>
            </c:ext>
          </c:extLst>
        </c:ser>
        <c:ser>
          <c:idx val="6"/>
          <c:order val="2"/>
          <c:tx>
            <c:strRef>
              <c:f>Budget!$H$3</c:f>
              <c:strCache>
                <c:ptCount val="1"/>
                <c:pt idx="0">
                  <c:v>Restbudget Ende des Monats (IST)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Budget!$A$4:$A$15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Budget!$H$4:$H$15</c:f>
              <c:numCache>
                <c:formatCode>#,##0</c:formatCode>
                <c:ptCount val="12"/>
                <c:pt idx="0">
                  <c:v>2000000</c:v>
                </c:pt>
                <c:pt idx="1">
                  <c:v>1830000</c:v>
                </c:pt>
                <c:pt idx="2">
                  <c:v>1655000</c:v>
                </c:pt>
                <c:pt idx="3">
                  <c:v>1480000</c:v>
                </c:pt>
                <c:pt idx="4">
                  <c:v>1319166.666666667</c:v>
                </c:pt>
                <c:pt idx="5">
                  <c:v>1155833.333333334</c:v>
                </c:pt>
                <c:pt idx="6">
                  <c:v>955833.33333333395</c:v>
                </c:pt>
                <c:pt idx="7">
                  <c:v>775833.33333333395</c:v>
                </c:pt>
                <c:pt idx="8">
                  <c:v>625833.33333333395</c:v>
                </c:pt>
                <c:pt idx="9">
                  <c:v>375833.33333333395</c:v>
                </c:pt>
                <c:pt idx="10">
                  <c:v>170833.33333333395</c:v>
                </c:pt>
                <c:pt idx="11">
                  <c:v>-30166.666666666046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E9-433A-B42A-A0241AC4B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576047"/>
        <c:axId val="1219573167"/>
      </c:lineChart>
      <c:dateAx>
        <c:axId val="121957604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9573167"/>
        <c:crosses val="autoZero"/>
        <c:auto val="1"/>
        <c:lblOffset val="100"/>
        <c:baseTimeUnit val="months"/>
      </c:dateAx>
      <c:valAx>
        <c:axId val="121957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195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16</xdr:row>
      <xdr:rowOff>161395</xdr:rowOff>
    </xdr:from>
    <xdr:to>
      <xdr:col>11</xdr:col>
      <xdr:colOff>0</xdr:colOff>
      <xdr:row>41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4345928-FFAD-B5AF-F333-2007862EB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2E98-FDAE-4B3B-9D34-D89EECD43003}">
  <dimension ref="A1:K16"/>
  <sheetViews>
    <sheetView tabSelected="1" zoomScale="115" zoomScaleNormal="115" workbookViewId="0">
      <selection activeCell="E16" sqref="E16"/>
    </sheetView>
  </sheetViews>
  <sheetFormatPr baseColWidth="10" defaultRowHeight="14.35" x14ac:dyDescent="0.5"/>
  <cols>
    <col min="1" max="1" width="7.05859375" bestFit="1" customWidth="1"/>
    <col min="2" max="2" width="10.5859375" customWidth="1"/>
    <col min="3" max="3" width="10.41015625" customWidth="1"/>
    <col min="6" max="6" width="11.29296875" customWidth="1"/>
    <col min="7" max="7" width="16.64453125" customWidth="1"/>
    <col min="8" max="8" width="16.52734375" customWidth="1"/>
    <col min="9" max="9" width="8.41015625" customWidth="1"/>
    <col min="10" max="10" width="13.703125" customWidth="1"/>
    <col min="11" max="11" width="64.703125" customWidth="1"/>
  </cols>
  <sheetData>
    <row r="1" spans="1:11" ht="37" customHeight="1" x14ac:dyDescent="0.5">
      <c r="A1" s="13" t="s">
        <v>21</v>
      </c>
      <c r="G1" s="8"/>
      <c r="I1" s="8"/>
      <c r="J1" s="8"/>
    </row>
    <row r="2" spans="1:11" ht="28.7" x14ac:dyDescent="0.5">
      <c r="A2" s="14" t="s">
        <v>22</v>
      </c>
      <c r="B2" s="17"/>
      <c r="C2" s="14" t="s">
        <v>26</v>
      </c>
      <c r="D2" s="17"/>
      <c r="F2" s="15" t="s">
        <v>25</v>
      </c>
      <c r="G2" s="16">
        <v>12</v>
      </c>
      <c r="I2" s="8"/>
      <c r="J2" s="8"/>
    </row>
    <row r="3" spans="1:11" ht="28.7" x14ac:dyDescent="0.5">
      <c r="A3" s="7" t="s">
        <v>0</v>
      </c>
      <c r="B3" s="7" t="s">
        <v>1</v>
      </c>
      <c r="C3" s="7" t="s">
        <v>18</v>
      </c>
      <c r="D3" s="7" t="s">
        <v>2</v>
      </c>
      <c r="E3" s="7" t="s">
        <v>3</v>
      </c>
      <c r="F3" s="7" t="s">
        <v>4</v>
      </c>
      <c r="G3" s="7" t="s">
        <v>19</v>
      </c>
      <c r="H3" s="7" t="s">
        <v>20</v>
      </c>
      <c r="I3" s="7" t="s">
        <v>5</v>
      </c>
      <c r="J3" s="7" t="s">
        <v>27</v>
      </c>
      <c r="K3" s="7" t="s">
        <v>6</v>
      </c>
    </row>
    <row r="4" spans="1:11" x14ac:dyDescent="0.5">
      <c r="A4" s="3">
        <v>45658</v>
      </c>
      <c r="B4" s="4">
        <v>2000000</v>
      </c>
      <c r="C4" s="5">
        <f>B4</f>
        <v>2000000</v>
      </c>
      <c r="D4" s="9">
        <f>SUM($B$4:B15)/$G$2</f>
        <v>162500</v>
      </c>
      <c r="E4" s="5">
        <v>0</v>
      </c>
      <c r="F4" s="9">
        <f>D4-E4</f>
        <v>162500</v>
      </c>
      <c r="G4" s="9">
        <f>C4-D4</f>
        <v>1837500</v>
      </c>
      <c r="H4" s="9">
        <f>C4-E4</f>
        <v>2000000</v>
      </c>
      <c r="I4" s="10">
        <f>IF(G4&gt;H4,IF(H4&lt;0,1,2),3)</f>
        <v>3</v>
      </c>
      <c r="J4" s="9">
        <f>E4</f>
        <v>0</v>
      </c>
      <c r="K4" s="6" t="s">
        <v>24</v>
      </c>
    </row>
    <row r="5" spans="1:11" x14ac:dyDescent="0.5">
      <c r="A5" s="3">
        <v>45689</v>
      </c>
      <c r="B5" s="4">
        <v>0</v>
      </c>
      <c r="C5" s="5">
        <f>C4+B5</f>
        <v>2000000</v>
      </c>
      <c r="D5" s="9">
        <f>SUM($B$4:B16)/$G$2</f>
        <v>162500</v>
      </c>
      <c r="E5" s="5">
        <v>170000</v>
      </c>
      <c r="F5" s="9">
        <f t="shared" ref="F5:F16" si="0">D5-E5</f>
        <v>-7500</v>
      </c>
      <c r="G5" s="9">
        <f>G4-D5</f>
        <v>1675000</v>
      </c>
      <c r="H5" s="9">
        <f>H4-E5</f>
        <v>1830000</v>
      </c>
      <c r="I5" s="10">
        <f t="shared" ref="I5:I15" si="1">IF(G5&gt;H5,IF(H5&lt;0,1,2),3)</f>
        <v>3</v>
      </c>
      <c r="J5" s="9">
        <f>J4+E5</f>
        <v>170000</v>
      </c>
      <c r="K5" s="6" t="s">
        <v>23</v>
      </c>
    </row>
    <row r="6" spans="1:11" x14ac:dyDescent="0.5">
      <c r="A6" s="3">
        <v>45717</v>
      </c>
      <c r="B6" s="4">
        <v>0</v>
      </c>
      <c r="C6" s="5">
        <f t="shared" ref="C6:C15" si="2">C5+B6</f>
        <v>2000000</v>
      </c>
      <c r="D6" s="9">
        <f>SUM($B$4:B17)/$G$2</f>
        <v>162500</v>
      </c>
      <c r="E6" s="5">
        <v>175000</v>
      </c>
      <c r="F6" s="9">
        <f t="shared" si="0"/>
        <v>-12500</v>
      </c>
      <c r="G6" s="9">
        <f t="shared" ref="G6:G15" si="3">G5-D6</f>
        <v>1512500</v>
      </c>
      <c r="H6" s="9">
        <f t="shared" ref="H6:H15" si="4">H5-E6</f>
        <v>1655000</v>
      </c>
      <c r="I6" s="10">
        <f t="shared" si="1"/>
        <v>3</v>
      </c>
      <c r="J6" s="9">
        <f t="shared" ref="J6:J15" si="5">J5+E6</f>
        <v>345000</v>
      </c>
      <c r="K6" s="6" t="s">
        <v>7</v>
      </c>
    </row>
    <row r="7" spans="1:11" x14ac:dyDescent="0.5">
      <c r="A7" s="3">
        <v>45748</v>
      </c>
      <c r="B7" s="4">
        <v>50000</v>
      </c>
      <c r="C7" s="5">
        <f t="shared" si="2"/>
        <v>2050000</v>
      </c>
      <c r="D7" s="9">
        <f>SUM($B$4:B18)/$G$2</f>
        <v>162500</v>
      </c>
      <c r="E7" s="5">
        <v>175000</v>
      </c>
      <c r="F7" s="9">
        <f t="shared" si="0"/>
        <v>-12500</v>
      </c>
      <c r="G7" s="9">
        <f t="shared" si="3"/>
        <v>1350000</v>
      </c>
      <c r="H7" s="9">
        <f t="shared" si="4"/>
        <v>1480000</v>
      </c>
      <c r="I7" s="10">
        <f t="shared" si="1"/>
        <v>3</v>
      </c>
      <c r="J7" s="9">
        <f t="shared" si="5"/>
        <v>520000</v>
      </c>
      <c r="K7" s="6" t="s">
        <v>8</v>
      </c>
    </row>
    <row r="8" spans="1:11" x14ac:dyDescent="0.5">
      <c r="A8" s="3">
        <v>45778</v>
      </c>
      <c r="B8" s="4">
        <v>0</v>
      </c>
      <c r="C8" s="5">
        <f t="shared" si="2"/>
        <v>2050000</v>
      </c>
      <c r="D8" s="9">
        <f>SUM($B$4:B19)/$G$2</f>
        <v>162500</v>
      </c>
      <c r="E8" s="5">
        <v>160833.33333333299</v>
      </c>
      <c r="F8" s="9">
        <f t="shared" si="0"/>
        <v>1666.6666666670062</v>
      </c>
      <c r="G8" s="9">
        <f t="shared" si="3"/>
        <v>1187500</v>
      </c>
      <c r="H8" s="9">
        <f t="shared" si="4"/>
        <v>1319166.666666667</v>
      </c>
      <c r="I8" s="10">
        <f t="shared" si="1"/>
        <v>3</v>
      </c>
      <c r="J8" s="9">
        <f t="shared" si="5"/>
        <v>680833.33333333302</v>
      </c>
      <c r="K8" s="6" t="s">
        <v>9</v>
      </c>
    </row>
    <row r="9" spans="1:11" x14ac:dyDescent="0.5">
      <c r="A9" s="3">
        <v>45809</v>
      </c>
      <c r="B9" s="4">
        <v>-100000</v>
      </c>
      <c r="C9" s="5">
        <f t="shared" si="2"/>
        <v>1950000</v>
      </c>
      <c r="D9" s="9">
        <f>SUM($B$4:B20)/$G$2</f>
        <v>162500</v>
      </c>
      <c r="E9" s="5">
        <v>163333.33333333299</v>
      </c>
      <c r="F9" s="9">
        <f t="shared" si="0"/>
        <v>-833.33333333299379</v>
      </c>
      <c r="G9" s="9">
        <f t="shared" si="3"/>
        <v>1025000</v>
      </c>
      <c r="H9" s="9">
        <f t="shared" si="4"/>
        <v>1155833.333333334</v>
      </c>
      <c r="I9" s="10">
        <f t="shared" si="1"/>
        <v>3</v>
      </c>
      <c r="J9" s="9">
        <f t="shared" si="5"/>
        <v>844166.66666666605</v>
      </c>
      <c r="K9" s="6" t="s">
        <v>10</v>
      </c>
    </row>
    <row r="10" spans="1:11" x14ac:dyDescent="0.5">
      <c r="A10" s="3">
        <v>45839</v>
      </c>
      <c r="B10" s="4">
        <v>0</v>
      </c>
      <c r="C10" s="5">
        <f t="shared" si="2"/>
        <v>1950000</v>
      </c>
      <c r="D10" s="9">
        <f>SUM($B$4:B21)/$G$2</f>
        <v>162500</v>
      </c>
      <c r="E10" s="5">
        <v>200000</v>
      </c>
      <c r="F10" s="9">
        <f t="shared" si="0"/>
        <v>-37500</v>
      </c>
      <c r="G10" s="9">
        <f t="shared" si="3"/>
        <v>862500</v>
      </c>
      <c r="H10" s="9">
        <f t="shared" si="4"/>
        <v>955833.33333333395</v>
      </c>
      <c r="I10" s="10">
        <f t="shared" si="1"/>
        <v>3</v>
      </c>
      <c r="J10" s="9">
        <f t="shared" si="5"/>
        <v>1044166.666666666</v>
      </c>
      <c r="K10" s="6" t="s">
        <v>11</v>
      </c>
    </row>
    <row r="11" spans="1:11" x14ac:dyDescent="0.5">
      <c r="A11" s="3">
        <v>45870</v>
      </c>
      <c r="B11" s="4">
        <v>0</v>
      </c>
      <c r="C11" s="5">
        <f t="shared" si="2"/>
        <v>1950000</v>
      </c>
      <c r="D11" s="9">
        <f>SUM($B$4:B22)/$G$2</f>
        <v>162500</v>
      </c>
      <c r="E11" s="5">
        <v>180000</v>
      </c>
      <c r="F11" s="9">
        <f t="shared" si="0"/>
        <v>-17500</v>
      </c>
      <c r="G11" s="9">
        <f t="shared" si="3"/>
        <v>700000</v>
      </c>
      <c r="H11" s="9">
        <f t="shared" si="4"/>
        <v>775833.33333333395</v>
      </c>
      <c r="I11" s="10">
        <f t="shared" si="1"/>
        <v>3</v>
      </c>
      <c r="J11" s="9">
        <f t="shared" si="5"/>
        <v>1224166.666666666</v>
      </c>
      <c r="K11" s="6" t="s">
        <v>12</v>
      </c>
    </row>
    <row r="12" spans="1:11" x14ac:dyDescent="0.5">
      <c r="A12" s="3">
        <v>45901</v>
      </c>
      <c r="B12" s="4">
        <v>0</v>
      </c>
      <c r="C12" s="5">
        <f t="shared" si="2"/>
        <v>1950000</v>
      </c>
      <c r="D12" s="9">
        <f>SUM($B$4:B23)/$G$2</f>
        <v>162500</v>
      </c>
      <c r="E12" s="5">
        <v>150000</v>
      </c>
      <c r="F12" s="9">
        <f t="shared" si="0"/>
        <v>12500</v>
      </c>
      <c r="G12" s="9">
        <f t="shared" si="3"/>
        <v>537500</v>
      </c>
      <c r="H12" s="9">
        <f t="shared" si="4"/>
        <v>625833.33333333395</v>
      </c>
      <c r="I12" s="10">
        <f t="shared" si="1"/>
        <v>3</v>
      </c>
      <c r="J12" s="9">
        <f t="shared" si="5"/>
        <v>1374166.666666666</v>
      </c>
      <c r="K12" s="6" t="s">
        <v>13</v>
      </c>
    </row>
    <row r="13" spans="1:11" x14ac:dyDescent="0.5">
      <c r="A13" s="3">
        <v>45931</v>
      </c>
      <c r="B13" s="4">
        <v>0</v>
      </c>
      <c r="C13" s="5">
        <f t="shared" si="2"/>
        <v>1950000</v>
      </c>
      <c r="D13" s="9">
        <f>SUM($B$4:B24)/$G$2</f>
        <v>162500</v>
      </c>
      <c r="E13" s="5">
        <v>250000</v>
      </c>
      <c r="F13" s="9">
        <f t="shared" si="0"/>
        <v>-87500</v>
      </c>
      <c r="G13" s="9">
        <f t="shared" si="3"/>
        <v>375000</v>
      </c>
      <c r="H13" s="9">
        <f t="shared" si="4"/>
        <v>375833.33333333395</v>
      </c>
      <c r="I13" s="10">
        <f t="shared" si="1"/>
        <v>3</v>
      </c>
      <c r="J13" s="9">
        <f t="shared" si="5"/>
        <v>1624166.666666666</v>
      </c>
      <c r="K13" s="6" t="s">
        <v>14</v>
      </c>
    </row>
    <row r="14" spans="1:11" x14ac:dyDescent="0.5">
      <c r="A14" s="3">
        <v>45962</v>
      </c>
      <c r="B14" s="4">
        <v>0</v>
      </c>
      <c r="C14" s="5">
        <f t="shared" si="2"/>
        <v>1950000</v>
      </c>
      <c r="D14" s="9">
        <f>SUM($B$4:B25)/$G$2</f>
        <v>162500</v>
      </c>
      <c r="E14" s="5">
        <v>205000</v>
      </c>
      <c r="F14" s="9">
        <f t="shared" si="0"/>
        <v>-42500</v>
      </c>
      <c r="G14" s="9">
        <f t="shared" si="3"/>
        <v>212500</v>
      </c>
      <c r="H14" s="9">
        <f t="shared" si="4"/>
        <v>170833.33333333395</v>
      </c>
      <c r="I14" s="10">
        <f t="shared" si="1"/>
        <v>2</v>
      </c>
      <c r="J14" s="9">
        <f t="shared" si="5"/>
        <v>1829166.666666666</v>
      </c>
      <c r="K14" s="6" t="s">
        <v>15</v>
      </c>
    </row>
    <row r="15" spans="1:11" x14ac:dyDescent="0.5">
      <c r="A15" s="3">
        <v>45992</v>
      </c>
      <c r="B15" s="4">
        <v>0</v>
      </c>
      <c r="C15" s="5">
        <f t="shared" si="2"/>
        <v>1950000</v>
      </c>
      <c r="D15" s="9">
        <f>SUM($B$4:B26)/$G$2</f>
        <v>162500</v>
      </c>
      <c r="E15" s="5">
        <v>201000</v>
      </c>
      <c r="F15" s="9">
        <f t="shared" si="0"/>
        <v>-38500</v>
      </c>
      <c r="G15" s="9">
        <f t="shared" si="3"/>
        <v>50000</v>
      </c>
      <c r="H15" s="9">
        <f t="shared" si="4"/>
        <v>-30166.666666666046</v>
      </c>
      <c r="I15" s="10">
        <f t="shared" si="1"/>
        <v>1</v>
      </c>
      <c r="J15" s="9">
        <f t="shared" si="5"/>
        <v>2030166.666666666</v>
      </c>
      <c r="K15" s="6" t="s">
        <v>16</v>
      </c>
    </row>
    <row r="16" spans="1:11" x14ac:dyDescent="0.5">
      <c r="A16" s="8" t="s">
        <v>17</v>
      </c>
      <c r="B16" s="8"/>
      <c r="C16" s="8"/>
      <c r="D16" s="11">
        <f>SUM(D4:D15)</f>
        <v>1950000</v>
      </c>
      <c r="E16" s="11">
        <f>SUM(E4:E15)</f>
        <v>2030166.666666666</v>
      </c>
      <c r="F16" s="12">
        <f t="shared" si="0"/>
        <v>-80166.666666666046</v>
      </c>
      <c r="G16" s="2"/>
      <c r="H16" s="1"/>
    </row>
  </sheetData>
  <conditionalFormatting sqref="C4:E15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{774C5790-8164-4930-A1A9-2BB43A097A01}</x14:id>
        </ext>
      </extLst>
    </cfRule>
  </conditionalFormatting>
  <conditionalFormatting sqref="F4:F15">
    <cfRule type="iconSet" priority="1">
      <iconSet iconSet="3Symbols2">
        <cfvo type="percent" val="0"/>
        <cfvo type="percent" val="33"/>
        <cfvo type="percent" val="67"/>
      </iconSet>
    </cfRule>
  </conditionalFormatting>
  <conditionalFormatting sqref="G4:I15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{6C44DD02-9C79-4146-A3DB-15847822DE9A}</x14:id>
        </ext>
      </extLst>
    </cfRule>
  </conditionalFormatting>
  <conditionalFormatting sqref="I4:I15">
    <cfRule type="iconSet" priority="6">
      <iconSet>
        <cfvo type="percent" val="0"/>
        <cfvo type="percent" val="33"/>
        <cfvo type="percent" val="67"/>
      </iconSet>
    </cfRule>
  </conditionalFormatting>
  <conditionalFormatting sqref="J4:J15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{84906D6E-A953-485A-8F86-7A4502B67A17}</x14:id>
        </ext>
      </extLst>
    </cfRule>
  </conditionalFormatting>
  <pageMargins left="0.7" right="0.7" top="0.78740157499999996" bottom="0.78740157499999996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74C5790-8164-4930-A1A9-2BB43A097A0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C4:E15</xm:sqref>
        </x14:conditionalFormatting>
        <x14:conditionalFormatting xmlns:xm="http://schemas.microsoft.com/office/excel/2006/main">
          <x14:cfRule type="dataBar" id="{6C44DD02-9C79-4146-A3DB-15847822DE9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G4:I15</xm:sqref>
        </x14:conditionalFormatting>
        <x14:conditionalFormatting xmlns:xm="http://schemas.microsoft.com/office/excel/2006/main">
          <x14:cfRule type="dataBar" id="{84906D6E-A953-485A-8F86-7A4502B67A1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J4:J15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Dröge</dc:creator>
  <cp:lastModifiedBy>Christian Dröge</cp:lastModifiedBy>
  <dcterms:created xsi:type="dcterms:W3CDTF">2025-10-16T07:32:36Z</dcterms:created>
  <dcterms:modified xsi:type="dcterms:W3CDTF">2025-10-16T14:00:03Z</dcterms:modified>
</cp:coreProperties>
</file>